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252" activeTab="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C13" i="1" l="1"/>
  <c r="H1" i="2"/>
  <c r="G1" i="4"/>
  <c r="D15" i="1" s="1"/>
  <c r="C15" i="1"/>
  <c r="C14" i="1"/>
  <c r="H1" i="4"/>
  <c r="G1" i="5"/>
  <c r="D16" i="1" s="1"/>
  <c r="C16" i="1"/>
  <c r="H1" i="5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<sst xmlns="http://schemas.openxmlformats.org/spreadsheetml/2006/main" count="77" uniqueCount="46">
  <si>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</si>
  <si>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</si>
  <si>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</si>
  <si>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</si>
  <si>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</si>
  <si>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</si>
  <si>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</si>
  <si>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</si>
  <si>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</si>
  <si>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</si>
  <si>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</si>
  <si>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</si>
  <si>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</si>
  <si>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</si>
  <si>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</si>
  <si>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</si>
  <si>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</si>
  <si>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</si>
  <si>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</si>
  <si>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</si>
  <si>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 xml:space="preserve">ISTITUTO COMPRENSIVO STATALE  G. GAGLIONE </t>
  </si>
  <si>
    <t>81020 CAPODRISE (CE) Via Dante n.26 C.F. 80103200616 C.M. CEIC83000V</t>
  </si>
  <si>
    <t>000000000006 del 02/01/2023</t>
  </si>
  <si>
    <t>1/PA del 04/01/2023</t>
  </si>
  <si>
    <t>FPA 2/23 del 02/01/2023</t>
  </si>
  <si>
    <t>207 del 17/01/2023</t>
  </si>
  <si>
    <t>4/PA del 17/01/2023</t>
  </si>
  <si>
    <t>EFAT/2023/0086 del 18/01/2023</t>
  </si>
  <si>
    <t>FATTPA 4_23 del 16/01/2023</t>
  </si>
  <si>
    <t>360 del 02/02/2023</t>
  </si>
  <si>
    <t>1023030499 del 06/02/2023</t>
  </si>
  <si>
    <t>FPA 33/23 del 07/02/2023</t>
  </si>
  <si>
    <t>FPA 35/23 del 07/02/2023</t>
  </si>
  <si>
    <t>580 del 14/02/2023</t>
  </si>
  <si>
    <t>913 del 14/03/2023</t>
  </si>
  <si>
    <t>FPA 67/23 del 21/03/2023</t>
  </si>
  <si>
    <t>2/148 del 17/03/2023</t>
  </si>
  <si>
    <t>320 / A del 29/03/2023</t>
  </si>
  <si>
    <t>FPA 75/23 del 03/04/2023</t>
  </si>
  <si>
    <t>68 / B del 05/04/2023</t>
  </si>
  <si>
    <t>1024 del 04/04/2023</t>
  </si>
  <si>
    <t>941 del 23/03/2023</t>
  </si>
  <si>
    <t>V3-6610 del 24/02/2023</t>
  </si>
  <si>
    <t>V3-11787 del 11/04/2023</t>
  </si>
  <si>
    <t>11-FE del 08/03/2023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</si>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</sst>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5" sqref="B5"/>
    </sheetView>
  </sheetViews>
  <sheetFormatPr defaultRowHeight="14.4" x14ac:dyDescent="0.3"/>
  <cols>
    <col min="1" max="1" width="17.5546875" customWidth="1"/>
    <col min="2" max="4" width="16.5546875" customWidth="1"/>
    <col min="5" max="5" width="14.88671875" customWidth="1"/>
    <col min="6" max="6" width="16.5546875" customWidth="1"/>
    <col min="7" max="7" width="36.5546875" customWidth="1"/>
  </cols>
  <sheetData>
    <row r="1" spans="1:9" x14ac:dyDescent="0.3">
      <c r="A1" s="3"/>
    </row>
    <row r="2" spans="1:9" ht="15.9" customHeight="1" x14ac:dyDescent="0.35">
      <c r="B2" s="4" t="s">
        <v>20</v>
      </c>
    </row>
    <row r="3" spans="1:9" ht="12.75" customHeight="1" x14ac:dyDescent="0.3">
      <c r="B3" s="2" t="s">
        <v>21</v>
      </c>
    </row>
    <row r="4" spans="1:9" ht="15" thickBot="1" x14ac:dyDescent="0.35"/>
    <row r="5" spans="1:9" ht="18" customHeight="1" thickBot="1" x14ac:dyDescent="0.45">
      <c r="B5" s="7" t="s">
        <v>17</v>
      </c>
      <c r="F5" s="16">
        <v>2023</v>
      </c>
    </row>
    <row r="7" spans="1:9" s="18" customFormat="1" ht="24.9" customHeight="1" x14ac:dyDescent="0.4">
      <c r="A7" s="34" t="s">
        <v>1</v>
      </c>
      <c r="B7" s="35"/>
      <c r="C7" s="35"/>
      <c r="D7" s="35"/>
      <c r="E7" s="35"/>
      <c r="F7" s="36"/>
    </row>
    <row r="8" spans="1:9" ht="30.75" customHeight="1" x14ac:dyDescent="0.3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5">
      <c r="A9" s="37">
        <f>SUM(B13:B16)</f>
        <v>30</v>
      </c>
      <c r="B9" s="33"/>
      <c r="C9" s="32">
        <f>SUM(C13:C16)</f>
        <v>22561.79</v>
      </c>
      <c r="D9" s="33"/>
      <c r="E9" s="38">
        <f>('Trimestre 1'!H1+'Trimestre 2'!H1+'Trimestre 3'!H1+'Trimestre 4'!H1)/C9</f>
        <v>-17.372956667002043</v>
      </c>
      <c r="F9" s="39"/>
    </row>
    <row r="10" spans="1:9" ht="20.100000000000001" customHeight="1" thickBot="1" x14ac:dyDescent="0.35">
      <c r="A10" s="19"/>
      <c r="B10" s="19"/>
      <c r="C10" s="20"/>
      <c r="D10" s="19"/>
      <c r="E10" s="21"/>
      <c r="F10" s="28"/>
    </row>
    <row r="11" spans="1:9" s="18" customFormat="1" ht="24.9" customHeight="1" x14ac:dyDescent="0.4">
      <c r="A11" s="40" t="s">
        <v>2</v>
      </c>
      <c r="B11" s="41"/>
      <c r="C11" s="41"/>
      <c r="D11" s="41"/>
      <c r="E11" s="41"/>
      <c r="F11" s="42"/>
    </row>
    <row r="12" spans="1:9" ht="46.5" customHeight="1" x14ac:dyDescent="0.3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3">
      <c r="A13" s="26" t="s">
        <v>13</v>
      </c>
      <c r="B13" s="15">
        <f>'Trimestre 1'!C1</f>
        <v>21</v>
      </c>
      <c r="C13" s="27">
        <f>'Trimestre 1'!B1</f>
        <v>14389.530000000002</v>
      </c>
      <c r="D13" s="27">
        <f>'Trimestre 1'!G1</f>
        <v>-23.625045432338652</v>
      </c>
      <c r="E13" s="27">
        <v>115990.04</v>
      </c>
      <c r="F13" s="31" t="s">
        <v>45</v>
      </c>
      <c r="G13" s="5"/>
      <c r="H13" s="6"/>
      <c r="I13" s="6"/>
    </row>
    <row r="14" spans="1:9" ht="22.5" customHeight="1" x14ac:dyDescent="0.3">
      <c r="A14" s="26" t="s">
        <v>14</v>
      </c>
      <c r="B14" s="15">
        <f>'Trimestre 2'!C1</f>
        <v>9</v>
      </c>
      <c r="C14" s="27">
        <f>'Trimestre 2'!B1</f>
        <v>8172.26</v>
      </c>
      <c r="D14" s="27">
        <f>'Trimestre 2'!G1</f>
        <v>-6.3644206131474048</v>
      </c>
      <c r="E14" s="27"/>
      <c r="F14" s="31"/>
    </row>
    <row r="15" spans="1:9" ht="22.5" customHeight="1" x14ac:dyDescent="0.3">
      <c r="A15" s="26" t="s">
        <v>15</v>
      </c>
      <c r="B15" s="15">
        <f>'Trimestre 3'!C1</f>
        <v>0</v>
      </c>
      <c r="C15" s="27">
        <f>'Trimestre 3'!B1</f>
        <v>0</v>
      </c>
      <c r="D15" s="27">
        <f>'Trimestre 3'!G1</f>
        <v>0</v>
      </c>
      <c r="E15" s="27"/>
      <c r="F15" s="31"/>
    </row>
    <row r="16" spans="1:9" ht="21.75" customHeight="1" x14ac:dyDescent="0.3">
      <c r="A16" s="26" t="s">
        <v>16</v>
      </c>
      <c r="B16" s="15">
        <f>'Trimestre 4'!C1</f>
        <v>0</v>
      </c>
      <c r="C16" s="27">
        <f>'Trimestre 4'!B1</f>
        <v>0</v>
      </c>
      <c r="D16" s="27">
        <f>'Trimestre 4'!G1</f>
        <v>0</v>
      </c>
      <c r="E16" s="27"/>
      <c r="F16" s="31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3">
        <f>SUM(B4:B353)</f>
        <v>14389.530000000002</v>
      </c>
      <c r="C1">
        <f>COUNTA(A4:A353)</f>
        <v>21</v>
      </c>
      <c r="G1" s="14">
        <f>IF(B1&lt;&gt;0,H1/B1,0)</f>
        <v>-23.625045432338652</v>
      </c>
      <c r="H1" s="13">
        <f>SUM(H4:H353)</f>
        <v>-339953.30000000005</v>
      </c>
    </row>
    <row r="3" spans="1:8" s="9" customFormat="1" ht="43.2" x14ac:dyDescent="0.3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3">
      <c r="A4" s="17" t="s">
        <v>22</v>
      </c>
      <c r="B4" s="10">
        <v>7420</v>
      </c>
      <c r="C4" s="11">
        <v>44960</v>
      </c>
      <c r="D4" s="11">
        <v>44942</v>
      </c>
      <c r="E4" s="11"/>
      <c r="F4" s="11"/>
      <c r="G4" s="1">
        <f>D4-C4-(F4-E4)</f>
        <v>-18</v>
      </c>
      <c r="H4" s="10">
        <f>B4*G4</f>
        <v>-133560</v>
      </c>
    </row>
    <row r="5" spans="1:8" x14ac:dyDescent="0.3">
      <c r="A5" s="17" t="s">
        <v>23</v>
      </c>
      <c r="B5" s="10">
        <v>156</v>
      </c>
      <c r="C5" s="11">
        <v>44961</v>
      </c>
      <c r="D5" s="11">
        <v>44942</v>
      </c>
      <c r="E5" s="11"/>
      <c r="F5" s="11"/>
      <c r="G5" s="1">
        <f t="shared" ref="G5:G68" si="0">D5-C5-(F5-E5)</f>
        <v>-19</v>
      </c>
      <c r="H5" s="10">
        <f t="shared" ref="H5:H68" si="1">B5*G5</f>
        <v>-2964</v>
      </c>
    </row>
    <row r="6" spans="1:8" x14ac:dyDescent="0.3">
      <c r="A6" s="17" t="s">
        <v>23</v>
      </c>
      <c r="B6" s="10">
        <v>44</v>
      </c>
      <c r="C6" s="11">
        <v>44961</v>
      </c>
      <c r="D6" s="11">
        <v>44942</v>
      </c>
      <c r="E6" s="11"/>
      <c r="F6" s="11"/>
      <c r="G6" s="1">
        <f t="shared" si="0"/>
        <v>-19</v>
      </c>
      <c r="H6" s="10">
        <f t="shared" si="1"/>
        <v>-836</v>
      </c>
    </row>
    <row r="7" spans="1:8" x14ac:dyDescent="0.3">
      <c r="A7" s="17" t="s">
        <v>24</v>
      </c>
      <c r="B7" s="10">
        <v>100</v>
      </c>
      <c r="C7" s="11">
        <v>44959</v>
      </c>
      <c r="D7" s="11">
        <v>44942</v>
      </c>
      <c r="E7" s="11"/>
      <c r="F7" s="11"/>
      <c r="G7" s="1">
        <f t="shared" si="0"/>
        <v>-17</v>
      </c>
      <c r="H7" s="10">
        <f t="shared" si="1"/>
        <v>-1700</v>
      </c>
    </row>
    <row r="8" spans="1:8" x14ac:dyDescent="0.3">
      <c r="A8" s="17" t="s">
        <v>25</v>
      </c>
      <c r="B8" s="10">
        <v>451</v>
      </c>
      <c r="C8" s="11">
        <v>44979</v>
      </c>
      <c r="D8" s="11">
        <v>44942</v>
      </c>
      <c r="E8" s="11"/>
      <c r="F8" s="11"/>
      <c r="G8" s="1">
        <f t="shared" si="0"/>
        <v>-37</v>
      </c>
      <c r="H8" s="10">
        <f t="shared" si="1"/>
        <v>-16687</v>
      </c>
    </row>
    <row r="9" spans="1:8" x14ac:dyDescent="0.3">
      <c r="A9" s="17" t="s">
        <v>26</v>
      </c>
      <c r="B9" s="10">
        <v>390</v>
      </c>
      <c r="C9" s="11">
        <v>44975</v>
      </c>
      <c r="D9" s="11">
        <v>44946</v>
      </c>
      <c r="E9" s="11"/>
      <c r="F9" s="11"/>
      <c r="G9" s="1">
        <f t="shared" si="0"/>
        <v>-29</v>
      </c>
      <c r="H9" s="10">
        <f t="shared" si="1"/>
        <v>-11310</v>
      </c>
    </row>
    <row r="10" spans="1:8" x14ac:dyDescent="0.3">
      <c r="A10" s="17" t="s">
        <v>26</v>
      </c>
      <c r="B10" s="10">
        <v>110</v>
      </c>
      <c r="C10" s="11">
        <v>44975</v>
      </c>
      <c r="D10" s="11">
        <v>44946</v>
      </c>
      <c r="E10" s="11"/>
      <c r="F10" s="11"/>
      <c r="G10" s="1">
        <f t="shared" si="0"/>
        <v>-29</v>
      </c>
      <c r="H10" s="10">
        <f t="shared" si="1"/>
        <v>-3190</v>
      </c>
    </row>
    <row r="11" spans="1:8" x14ac:dyDescent="0.3">
      <c r="A11" s="17" t="s">
        <v>27</v>
      </c>
      <c r="B11" s="10">
        <v>150</v>
      </c>
      <c r="C11" s="11">
        <v>44975</v>
      </c>
      <c r="D11" s="11">
        <v>44946</v>
      </c>
      <c r="E11" s="11"/>
      <c r="F11" s="11"/>
      <c r="G11" s="1">
        <f t="shared" si="0"/>
        <v>-29</v>
      </c>
      <c r="H11" s="10">
        <f t="shared" si="1"/>
        <v>-4350</v>
      </c>
    </row>
    <row r="12" spans="1:8" x14ac:dyDescent="0.3">
      <c r="A12" s="17" t="s">
        <v>28</v>
      </c>
      <c r="B12" s="10">
        <v>65.52</v>
      </c>
      <c r="C12" s="11">
        <v>44975</v>
      </c>
      <c r="D12" s="11">
        <v>44946</v>
      </c>
      <c r="E12" s="11"/>
      <c r="F12" s="11"/>
      <c r="G12" s="1">
        <f t="shared" si="0"/>
        <v>-29</v>
      </c>
      <c r="H12" s="10">
        <f t="shared" si="1"/>
        <v>-1900.08</v>
      </c>
    </row>
    <row r="13" spans="1:8" x14ac:dyDescent="0.3">
      <c r="A13" s="17" t="s">
        <v>28</v>
      </c>
      <c r="B13" s="10">
        <v>18.48</v>
      </c>
      <c r="C13" s="11">
        <v>44975</v>
      </c>
      <c r="D13" s="11">
        <v>44946</v>
      </c>
      <c r="E13" s="11"/>
      <c r="F13" s="11"/>
      <c r="G13" s="1">
        <f t="shared" si="0"/>
        <v>-29</v>
      </c>
      <c r="H13" s="10">
        <f t="shared" si="1"/>
        <v>-535.91999999999996</v>
      </c>
    </row>
    <row r="14" spans="1:8" x14ac:dyDescent="0.3">
      <c r="A14" s="17" t="s">
        <v>25</v>
      </c>
      <c r="B14" s="10">
        <v>39</v>
      </c>
      <c r="C14" s="11">
        <v>44979</v>
      </c>
      <c r="D14" s="11">
        <v>44951</v>
      </c>
      <c r="E14" s="11"/>
      <c r="F14" s="11"/>
      <c r="G14" s="1">
        <f t="shared" si="0"/>
        <v>-28</v>
      </c>
      <c r="H14" s="10">
        <f t="shared" si="1"/>
        <v>-1092</v>
      </c>
    </row>
    <row r="15" spans="1:8" x14ac:dyDescent="0.3">
      <c r="A15" s="17" t="s">
        <v>29</v>
      </c>
      <c r="B15" s="10">
        <v>630</v>
      </c>
      <c r="C15" s="11">
        <v>44993</v>
      </c>
      <c r="D15" s="11">
        <v>44963</v>
      </c>
      <c r="E15" s="11"/>
      <c r="F15" s="11"/>
      <c r="G15" s="1">
        <f t="shared" si="0"/>
        <v>-30</v>
      </c>
      <c r="H15" s="10">
        <f t="shared" si="1"/>
        <v>-18900</v>
      </c>
    </row>
    <row r="16" spans="1:8" x14ac:dyDescent="0.3">
      <c r="A16" s="17" t="s">
        <v>30</v>
      </c>
      <c r="B16" s="10">
        <v>156.12</v>
      </c>
      <c r="C16" s="11">
        <v>44994</v>
      </c>
      <c r="D16" s="11">
        <v>44964</v>
      </c>
      <c r="E16" s="11"/>
      <c r="F16" s="11"/>
      <c r="G16" s="1">
        <f t="shared" si="0"/>
        <v>-30</v>
      </c>
      <c r="H16" s="10">
        <f t="shared" si="1"/>
        <v>-4683.6000000000004</v>
      </c>
    </row>
    <row r="17" spans="1:8" x14ac:dyDescent="0.3">
      <c r="A17" s="17" t="s">
        <v>31</v>
      </c>
      <c r="B17" s="10">
        <v>163.94</v>
      </c>
      <c r="C17" s="11">
        <v>44995</v>
      </c>
      <c r="D17" s="11">
        <v>44965</v>
      </c>
      <c r="E17" s="11"/>
      <c r="F17" s="11"/>
      <c r="G17" s="1">
        <f t="shared" si="0"/>
        <v>-30</v>
      </c>
      <c r="H17" s="10">
        <f t="shared" si="1"/>
        <v>-4918.2</v>
      </c>
    </row>
    <row r="18" spans="1:8" x14ac:dyDescent="0.3">
      <c r="A18" s="17" t="s">
        <v>32</v>
      </c>
      <c r="B18" s="10">
        <v>132.79</v>
      </c>
      <c r="C18" s="11">
        <v>44995</v>
      </c>
      <c r="D18" s="11">
        <v>44965</v>
      </c>
      <c r="E18" s="11"/>
      <c r="F18" s="11"/>
      <c r="G18" s="1">
        <f t="shared" si="0"/>
        <v>-30</v>
      </c>
      <c r="H18" s="10">
        <f t="shared" si="1"/>
        <v>-3983.7</v>
      </c>
    </row>
    <row r="19" spans="1:8" x14ac:dyDescent="0.3">
      <c r="A19" s="17" t="s">
        <v>33</v>
      </c>
      <c r="B19" s="10">
        <v>220.5</v>
      </c>
      <c r="C19" s="11">
        <v>45004</v>
      </c>
      <c r="D19" s="11">
        <v>44974</v>
      </c>
      <c r="E19" s="11"/>
      <c r="F19" s="11"/>
      <c r="G19" s="1">
        <f t="shared" si="0"/>
        <v>-30</v>
      </c>
      <c r="H19" s="10">
        <f t="shared" si="1"/>
        <v>-6615</v>
      </c>
    </row>
    <row r="20" spans="1:8" x14ac:dyDescent="0.3">
      <c r="A20" s="17" t="s">
        <v>33</v>
      </c>
      <c r="B20" s="10">
        <v>24.5</v>
      </c>
      <c r="C20" s="11">
        <v>45004</v>
      </c>
      <c r="D20" s="11">
        <v>44974</v>
      </c>
      <c r="E20" s="11"/>
      <c r="F20" s="11"/>
      <c r="G20" s="1">
        <f t="shared" si="0"/>
        <v>-30</v>
      </c>
      <c r="H20" s="10">
        <f t="shared" si="1"/>
        <v>-735</v>
      </c>
    </row>
    <row r="21" spans="1:8" x14ac:dyDescent="0.3">
      <c r="A21" s="17" t="s">
        <v>34</v>
      </c>
      <c r="B21" s="10">
        <v>600</v>
      </c>
      <c r="C21" s="11">
        <v>45032</v>
      </c>
      <c r="D21" s="11">
        <v>45002</v>
      </c>
      <c r="E21" s="11"/>
      <c r="F21" s="11"/>
      <c r="G21" s="1">
        <f t="shared" si="0"/>
        <v>-30</v>
      </c>
      <c r="H21" s="10">
        <f t="shared" si="1"/>
        <v>-18000</v>
      </c>
    </row>
    <row r="22" spans="1:8" x14ac:dyDescent="0.3">
      <c r="A22" s="17" t="s">
        <v>35</v>
      </c>
      <c r="B22" s="10">
        <v>675.48</v>
      </c>
      <c r="C22" s="11">
        <v>45037</v>
      </c>
      <c r="D22" s="11">
        <v>45007</v>
      </c>
      <c r="E22" s="11"/>
      <c r="F22" s="11"/>
      <c r="G22" s="1">
        <f t="shared" si="0"/>
        <v>-30</v>
      </c>
      <c r="H22" s="10">
        <f t="shared" si="1"/>
        <v>-20264.400000000001</v>
      </c>
    </row>
    <row r="23" spans="1:8" x14ac:dyDescent="0.3">
      <c r="A23" s="17" t="s">
        <v>36</v>
      </c>
      <c r="B23" s="10">
        <v>192.2</v>
      </c>
      <c r="C23" s="11">
        <v>45035</v>
      </c>
      <c r="D23" s="11">
        <v>45013</v>
      </c>
      <c r="E23" s="11"/>
      <c r="F23" s="11"/>
      <c r="G23" s="1">
        <f t="shared" si="0"/>
        <v>-22</v>
      </c>
      <c r="H23" s="10">
        <f t="shared" si="1"/>
        <v>-4228.3999999999996</v>
      </c>
    </row>
    <row r="24" spans="1:8" x14ac:dyDescent="0.3">
      <c r="A24" s="17" t="s">
        <v>37</v>
      </c>
      <c r="B24" s="10">
        <v>2650</v>
      </c>
      <c r="C24" s="11">
        <v>45045</v>
      </c>
      <c r="D24" s="11">
        <v>45015</v>
      </c>
      <c r="E24" s="11"/>
      <c r="F24" s="11"/>
      <c r="G24" s="1">
        <f t="shared" si="0"/>
        <v>-30</v>
      </c>
      <c r="H24" s="10">
        <f t="shared" si="1"/>
        <v>-79500</v>
      </c>
    </row>
    <row r="25" spans="1:8" x14ac:dyDescent="0.3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3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3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3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3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3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3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3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3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3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3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3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3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3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3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3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3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3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3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3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3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3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3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3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3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3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3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3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3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3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3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3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3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3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3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3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3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3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3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3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3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3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3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3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3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3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3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3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3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3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3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3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3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3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3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3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3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3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3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3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3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3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3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3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3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3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3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3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3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3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3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3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3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3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3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3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3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3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3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3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3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3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3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3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3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3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3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3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3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3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3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3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3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3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3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3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3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3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3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3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3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3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3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3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3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3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3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3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3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3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3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3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3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3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3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3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3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3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3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3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3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3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3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3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3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3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3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3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3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3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3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3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3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3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3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3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3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3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3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3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3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3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3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3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3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3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3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3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3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3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3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3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3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3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3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3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3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3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3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3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3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3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3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3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3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3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3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3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3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3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3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3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3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3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3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3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3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3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3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3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3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3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3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3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3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3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3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3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3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3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3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3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3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3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3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3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3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3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3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3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3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3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3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3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3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3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3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3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3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3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3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3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3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3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3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3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3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3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3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3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3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3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3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3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3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3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3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3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3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3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3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3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3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3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3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3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3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3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3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3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3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3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3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3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3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3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3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3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3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3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3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3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3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3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3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3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3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3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3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3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3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3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3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3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3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3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3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3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3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3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3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3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3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3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3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3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3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3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3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3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3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3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3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3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3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3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3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3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3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3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3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3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3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3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3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3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3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3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3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3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3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3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3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3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3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3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3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3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3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3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3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3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3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3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3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3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3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3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3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3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3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3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3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3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3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3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3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3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3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tabSelected="1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3">
        <f>SUM(B4:B353)</f>
        <v>8172.26</v>
      </c>
      <c r="C1">
        <f>COUNTA(A4:A353)</f>
        <v>9</v>
      </c>
      <c r="G1" s="14">
        <f>IF(B1&lt;&gt;0,H1/B1,0)</f>
        <v>-6.3644206131474048</v>
      </c>
      <c r="H1" s="13">
        <f>SUM(H4:H353)</f>
        <v>-52011.700000000012</v>
      </c>
    </row>
    <row r="3" spans="1:8" s="9" customFormat="1" ht="43.2" x14ac:dyDescent="0.3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3">
      <c r="A4" s="17" t="s">
        <v>38</v>
      </c>
      <c r="B4" s="10">
        <v>710.21</v>
      </c>
      <c r="C4" s="11">
        <v>45050</v>
      </c>
      <c r="D4" s="11">
        <v>45020</v>
      </c>
      <c r="E4" s="11"/>
      <c r="F4" s="11"/>
      <c r="G4" s="1">
        <f>D4-C4-(F4-E4)</f>
        <v>-30</v>
      </c>
      <c r="H4" s="10">
        <f>B4*G4</f>
        <v>-21306.300000000003</v>
      </c>
    </row>
    <row r="5" spans="1:8" x14ac:dyDescent="0.3">
      <c r="A5" s="17" t="s">
        <v>39</v>
      </c>
      <c r="B5" s="10">
        <v>300</v>
      </c>
      <c r="C5" s="11">
        <v>45052</v>
      </c>
      <c r="D5" s="11">
        <v>45022</v>
      </c>
      <c r="E5" s="11"/>
      <c r="F5" s="11"/>
      <c r="G5" s="1">
        <f t="shared" ref="G5:G68" si="0">D5-C5-(F5-E5)</f>
        <v>-30</v>
      </c>
      <c r="H5" s="10">
        <f t="shared" ref="H5:H68" si="1">B5*G5</f>
        <v>-9000</v>
      </c>
    </row>
    <row r="6" spans="1:8" x14ac:dyDescent="0.3">
      <c r="A6" s="17" t="s">
        <v>40</v>
      </c>
      <c r="B6" s="10">
        <v>810</v>
      </c>
      <c r="C6" s="11">
        <v>45051</v>
      </c>
      <c r="D6" s="11">
        <v>45027</v>
      </c>
      <c r="E6" s="11"/>
      <c r="F6" s="11"/>
      <c r="G6" s="1">
        <f t="shared" si="0"/>
        <v>-24</v>
      </c>
      <c r="H6" s="10">
        <f t="shared" si="1"/>
        <v>-19440</v>
      </c>
    </row>
    <row r="7" spans="1:8" x14ac:dyDescent="0.3">
      <c r="A7" s="17" t="s">
        <v>41</v>
      </c>
      <c r="B7" s="10">
        <v>2086.36</v>
      </c>
      <c r="C7" s="11">
        <v>45046</v>
      </c>
      <c r="D7" s="11">
        <v>45029</v>
      </c>
      <c r="E7" s="11"/>
      <c r="F7" s="11"/>
      <c r="G7" s="1">
        <f t="shared" si="0"/>
        <v>-17</v>
      </c>
      <c r="H7" s="10">
        <f t="shared" si="1"/>
        <v>-35468.120000000003</v>
      </c>
    </row>
    <row r="8" spans="1:8" x14ac:dyDescent="0.3">
      <c r="A8" s="17" t="s">
        <v>41</v>
      </c>
      <c r="B8" s="10">
        <v>231.82</v>
      </c>
      <c r="C8" s="11">
        <v>45046</v>
      </c>
      <c r="D8" s="11">
        <v>45029</v>
      </c>
      <c r="E8" s="11"/>
      <c r="F8" s="11"/>
      <c r="G8" s="1">
        <f t="shared" si="0"/>
        <v>-17</v>
      </c>
      <c r="H8" s="10">
        <f t="shared" si="1"/>
        <v>-3940.94</v>
      </c>
    </row>
    <row r="9" spans="1:8" x14ac:dyDescent="0.3">
      <c r="A9" s="17" t="s">
        <v>42</v>
      </c>
      <c r="B9" s="10">
        <v>3594.54</v>
      </c>
      <c r="C9" s="11">
        <v>45015</v>
      </c>
      <c r="D9" s="11">
        <v>45029</v>
      </c>
      <c r="E9" s="11"/>
      <c r="F9" s="11"/>
      <c r="G9" s="1">
        <f t="shared" si="0"/>
        <v>14</v>
      </c>
      <c r="H9" s="10">
        <f t="shared" si="1"/>
        <v>50323.56</v>
      </c>
    </row>
    <row r="10" spans="1:8" x14ac:dyDescent="0.3">
      <c r="A10" s="17" t="s">
        <v>43</v>
      </c>
      <c r="B10" s="10">
        <v>73.040000000000006</v>
      </c>
      <c r="C10" s="11">
        <v>45064</v>
      </c>
      <c r="D10" s="11">
        <v>45034</v>
      </c>
      <c r="E10" s="11"/>
      <c r="F10" s="11"/>
      <c r="G10" s="1">
        <f t="shared" si="0"/>
        <v>-30</v>
      </c>
      <c r="H10" s="10">
        <f t="shared" si="1"/>
        <v>-2191.2000000000003</v>
      </c>
    </row>
    <row r="11" spans="1:8" x14ac:dyDescent="0.3">
      <c r="A11" s="17" t="s">
        <v>43</v>
      </c>
      <c r="B11" s="10">
        <v>20.6</v>
      </c>
      <c r="C11" s="11">
        <v>45064</v>
      </c>
      <c r="D11" s="11">
        <v>45034</v>
      </c>
      <c r="E11" s="11"/>
      <c r="F11" s="11"/>
      <c r="G11" s="1">
        <f t="shared" si="0"/>
        <v>-30</v>
      </c>
      <c r="H11" s="10">
        <f t="shared" si="1"/>
        <v>-618</v>
      </c>
    </row>
    <row r="12" spans="1:8" x14ac:dyDescent="0.3">
      <c r="A12" s="17" t="s">
        <v>44</v>
      </c>
      <c r="B12" s="10">
        <v>345.69</v>
      </c>
      <c r="C12" s="11">
        <v>45067</v>
      </c>
      <c r="D12" s="11">
        <v>45037</v>
      </c>
      <c r="E12" s="11"/>
      <c r="F12" s="11"/>
      <c r="G12" s="1">
        <f t="shared" si="0"/>
        <v>-30</v>
      </c>
      <c r="H12" s="10">
        <f t="shared" si="1"/>
        <v>-10370.700000000001</v>
      </c>
    </row>
    <row r="13" spans="1:8" x14ac:dyDescent="0.3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3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3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3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3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3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3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3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3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3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3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3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3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3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3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3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3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3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3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3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3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3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3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3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3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3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3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3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3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3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3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3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3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3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3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3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3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3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3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3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3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3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3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3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3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3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3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3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3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3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3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3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3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3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3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3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3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3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3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3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3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3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3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3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3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3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3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3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3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3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3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3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3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3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3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3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3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3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3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3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3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3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3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3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3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3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3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3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3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3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3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3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3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3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3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3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3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3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3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3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3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3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3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3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3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3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3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3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3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3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3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3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3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3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3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3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3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3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3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3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3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3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3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3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3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3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3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3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3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3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3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3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3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3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3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3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3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3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3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3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3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3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3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3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3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3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3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3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3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3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3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3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3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3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3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3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3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3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3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3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3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3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3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3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3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3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3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3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3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3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3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3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3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3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3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3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3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3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3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3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3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3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3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3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3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3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3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3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3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3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3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3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3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3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3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3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3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3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3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3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3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3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3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3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3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3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3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3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3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3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3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3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3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3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3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3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3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3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3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3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3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3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3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3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3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3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3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3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3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3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3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3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3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3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3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3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3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3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3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3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3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3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3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3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3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3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3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3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3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3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3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3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3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3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3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3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3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3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3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3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3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3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3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3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3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3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3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3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3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3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3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3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3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3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3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3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3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3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3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3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3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3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3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3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3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3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3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3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3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3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3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3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3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3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3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3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3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3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3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3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3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3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3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3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3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3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3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3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3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3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3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3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3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3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3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3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3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3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3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3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3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3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3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3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3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3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3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3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3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3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3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3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3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3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3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3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3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3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3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3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3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3.2" x14ac:dyDescent="0.3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3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3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3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3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3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3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3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3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3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3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3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3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3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3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3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3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3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3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3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3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3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3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3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3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3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3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3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3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3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3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3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3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3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3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3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3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3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3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3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3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3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3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3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3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3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3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3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3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3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3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3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3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3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3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3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3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3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3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3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3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3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3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3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3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3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3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3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3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3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3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3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3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3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3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3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3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3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3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3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3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3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3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3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3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3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3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3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3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3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3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3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3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3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3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3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3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3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3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3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3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3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3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3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3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3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3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3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3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3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3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3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3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3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3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3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3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3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3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3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3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3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3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3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3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3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3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3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3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3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3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3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3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3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3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3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3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3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3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3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3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3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3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3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3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3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3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3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3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3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3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3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3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3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3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3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3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3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3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3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3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3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3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3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3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3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3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3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3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3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3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3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3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3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3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3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3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3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3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3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3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3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3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3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3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3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3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3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3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3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3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3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3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3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3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3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3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3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3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3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3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3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3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3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3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3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3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3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3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3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3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3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3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3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3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3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3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3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3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3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3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3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3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3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3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3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3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3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3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3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3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3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3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3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3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3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3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3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3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3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3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3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3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3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3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3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3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3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3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3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3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3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3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3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3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3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3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3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3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3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3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3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3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3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3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3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3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3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3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3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3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3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3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3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3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3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3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3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3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3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3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3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3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3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3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3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3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3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3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3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3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3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3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3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3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3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3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3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3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3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3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3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3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3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3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3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3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3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3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3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3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3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3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3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3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3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3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3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3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3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3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3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3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3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3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3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3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3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3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3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3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3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3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3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3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3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3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3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3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3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3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3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3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3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3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3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3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3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3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3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3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3.2" x14ac:dyDescent="0.3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3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3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3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3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3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3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3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3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3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3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3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3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3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3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3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3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3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3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3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3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3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3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3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3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3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3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3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3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3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3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3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3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3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3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3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3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3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3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3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3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3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3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3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3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3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3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3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3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3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3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3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3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3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3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3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3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3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3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3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3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3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3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3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3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3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3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3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3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3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3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3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3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3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3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3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3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3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3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3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3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3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3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3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3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3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3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3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3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3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3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3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3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3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3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3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3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3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3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3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3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3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3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3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3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3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3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3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3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3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3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3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3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3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3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3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3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3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3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3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3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3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3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3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3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3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3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3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3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3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3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3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3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3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3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3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3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3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3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3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3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3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3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3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3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3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3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3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3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3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3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3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3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3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3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3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3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3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3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3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3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3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3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3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3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3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3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3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3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3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3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3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3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3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3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3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3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3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3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3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3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3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3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3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3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3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3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3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3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3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3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3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3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3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3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3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3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3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3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3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3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3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3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3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3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3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3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3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3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3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3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3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3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3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3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3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3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3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3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3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3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3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3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3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3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3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3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3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3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3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3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3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3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3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3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3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3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3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3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3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3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3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3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3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3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3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3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3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3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3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3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3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3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3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3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3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3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3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3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3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3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3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3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3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3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3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3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3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3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3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3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3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3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3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3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3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3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3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3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3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3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3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3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3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3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3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3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3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3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3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3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3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3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3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3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3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3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3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3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3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3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3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3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3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3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3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3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3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3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3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3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3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3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3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3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3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3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3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3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3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3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3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3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3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3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3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3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3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3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3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3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3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3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3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3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3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3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3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3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3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3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3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3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3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3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3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3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3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3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3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3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2023-05-03T08:56:09Z</dcterms:modified>
</cp:coreProperties>
</file>